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ИП" sheetId="3" r:id="rId1"/>
  </sheets>
  <calcPr calcId="145621"/>
</workbook>
</file>

<file path=xl/calcChain.xml><?xml version="1.0" encoding="utf-8"?>
<calcChain xmlns="http://schemas.openxmlformats.org/spreadsheetml/2006/main">
  <c r="G6" i="3" l="1"/>
  <c r="G4" i="3" s="1"/>
  <c r="F6" i="3"/>
  <c r="F4" i="3"/>
  <c r="E4" i="3"/>
  <c r="G11" i="3"/>
  <c r="G10" i="3"/>
  <c r="F12" i="3" l="1"/>
  <c r="G12" i="3" s="1"/>
  <c r="G17" i="3"/>
  <c r="F16" i="3"/>
  <c r="G18" i="3"/>
  <c r="F18" i="3"/>
  <c r="F15" i="3" l="1"/>
  <c r="F14" i="3"/>
  <c r="G14" i="3" s="1"/>
  <c r="F9" i="3"/>
  <c r="G9" i="3" s="1"/>
  <c r="F8" i="3"/>
  <c r="G8" i="3" s="1"/>
  <c r="F13" i="3" l="1"/>
  <c r="G13" i="3" s="1"/>
  <c r="E16" i="3"/>
  <c r="E13" i="3"/>
  <c r="E7" i="3"/>
  <c r="E15" i="3" l="1"/>
  <c r="G16" i="3"/>
  <c r="G15" i="3" s="1"/>
  <c r="E6" i="3"/>
  <c r="F7" i="3"/>
  <c r="G7" i="3" l="1"/>
</calcChain>
</file>

<file path=xl/sharedStrings.xml><?xml version="1.0" encoding="utf-8"?>
<sst xmlns="http://schemas.openxmlformats.org/spreadsheetml/2006/main" count="50" uniqueCount="47">
  <si>
    <t>1.</t>
  </si>
  <si>
    <t>1.1.</t>
  </si>
  <si>
    <t>1.2.</t>
  </si>
  <si>
    <t>1.3.</t>
  </si>
  <si>
    <t>1.4.</t>
  </si>
  <si>
    <t>1.5.</t>
  </si>
  <si>
    <t>2.</t>
  </si>
  <si>
    <t>№    п/п</t>
  </si>
  <si>
    <t>Наименование мероприятий инвестиционной программы (проекта)</t>
  </si>
  <si>
    <t>ВСЕГО на 2019 год</t>
  </si>
  <si>
    <t>Строительство приемоотправочных, соединительных и прочих железнодорожных путей</t>
  </si>
  <si>
    <t>шт</t>
  </si>
  <si>
    <t>Разработка проектно - сметной документации (электрификация железнодорожных линий)</t>
  </si>
  <si>
    <t>Разработка проектно - сметной документации (сигнализация, централизация, блокировка железнодорожных линий)</t>
  </si>
  <si>
    <t>Строительство сигнализации, централизации, блокировки железнодорожных линий</t>
  </si>
  <si>
    <t>Оформление и регистрация объекта строительства</t>
  </si>
  <si>
    <t>Замена/капитальный ремонт стрелочных переводов</t>
  </si>
  <si>
    <t>3.</t>
  </si>
  <si>
    <t xml:space="preserve">Приобретение автотранспорта, спецмеханизмов </t>
  </si>
  <si>
    <t>3.1.</t>
  </si>
  <si>
    <t>Погрузчик фронтальный  XCMG ZL50GN</t>
  </si>
  <si>
    <t>4.</t>
  </si>
  <si>
    <t>Приобретение оборудования и инструментов</t>
  </si>
  <si>
    <t>4.1.</t>
  </si>
  <si>
    <t xml:space="preserve">Шпалобойка ЭШП9 </t>
  </si>
  <si>
    <t>4.2.</t>
  </si>
  <si>
    <t>Бензодрель для сверления шпал</t>
  </si>
  <si>
    <t>4.3.</t>
  </si>
  <si>
    <t xml:space="preserve">Мотокоса бензиновая Makita </t>
  </si>
  <si>
    <t>Ед. изм.</t>
  </si>
  <si>
    <t>в том числе</t>
  </si>
  <si>
    <t xml:space="preserve">Кол-во </t>
  </si>
  <si>
    <t>Стр-во приемоотправочных, соединительных и прочих железнодорожных путей в районе ж/м Железнодорожный г. Астаны по ст. "Сороковая"</t>
  </si>
  <si>
    <t>Сумма инвестиций, тыс. тенге без НДС</t>
  </si>
  <si>
    <t>план</t>
  </si>
  <si>
    <t>факт</t>
  </si>
  <si>
    <t xml:space="preserve">                     Информация о ходе исполнения утвержденной Инвестиционная  программа ТОО "Темiрсервис Астана"  на 2019  год </t>
  </si>
  <si>
    <t>Отклонение +,-</t>
  </si>
  <si>
    <t>Место расположения объектов</t>
  </si>
  <si>
    <t>район ж/м Железнодорожный г. Нур - Султана по ст. "Сороковая"</t>
  </si>
  <si>
    <t>действующие ж/д пути</t>
  </si>
  <si>
    <t xml:space="preserve">Стадия исполнения </t>
  </si>
  <si>
    <t>100% , оформительские процедуры</t>
  </si>
  <si>
    <t xml:space="preserve">СМР ведутся по графику </t>
  </si>
  <si>
    <t>4 квартал</t>
  </si>
  <si>
    <t>до конца  года</t>
  </si>
  <si>
    <t>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</si>
</sst>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_р_._-;\-* #,##0.0_р_._-;_-* &quot;-&quot;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165" fontId="7" fillId="0" borderId="8" xfId="1" applyNumberFormat="1" applyFont="1" applyFill="1" applyBorder="1" applyAlignment="1">
      <alignment horizontal="right" vertical="center"/>
    </xf>
    <xf numFmtId="165" fontId="7" fillId="0" borderId="8" xfId="1" applyNumberFormat="1" applyFont="1" applyFill="1" applyBorder="1" applyAlignment="1">
      <alignment horizontal="center" vertical="center"/>
    </xf>
    <xf numFmtId="166" fontId="2" fillId="0" borderId="0" xfId="0" applyNumberFormat="1" applyFont="1"/>
    <xf numFmtId="165" fontId="8" fillId="0" borderId="6" xfId="1" applyNumberFormat="1" applyFont="1" applyFill="1" applyBorder="1" applyAlignment="1">
      <alignment horizontal="center" vertical="center"/>
    </xf>
    <xf numFmtId="165" fontId="9" fillId="0" borderId="6" xfId="1" applyNumberFormat="1" applyFont="1" applyFill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center" vertical="center" wrapText="1"/>
    </xf>
    <xf numFmtId="165" fontId="11" fillId="0" borderId="6" xfId="1" applyNumberFormat="1" applyFont="1" applyFill="1" applyBorder="1" applyAlignment="1">
      <alignment horizontal="center" vertical="center"/>
    </xf>
    <xf numFmtId="0" fontId="9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horizontal="center" vertical="center" wrapText="1"/>
    </xf>
    <xf numFmtId="166" fontId="9" fillId="0" borderId="0" xfId="0" applyNumberFormat="1" applyFont="1"/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0" xfId="0" applyFont="1" applyFill="1"/>
    <xf numFmtId="166" fontId="2" fillId="0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5" fontId="9" fillId="0" borderId="6" xfId="1" applyNumberFormat="1" applyFont="1" applyFill="1" applyBorder="1" applyAlignment="1">
      <alignment vertical="center" wrapText="1"/>
    </xf>
    <xf numFmtId="9" fontId="9" fillId="0" borderId="6" xfId="1" applyNumberFormat="1" applyFont="1" applyFill="1" applyBorder="1" applyAlignment="1">
      <alignment horizontal="center" vertical="center" wrapText="1"/>
    </xf>
    <xf numFmtId="9" fontId="9" fillId="0" borderId="6" xfId="1" applyNumberFormat="1" applyFont="1" applyFill="1" applyBorder="1" applyAlignment="1">
      <alignment horizontal="center" vertical="center" wrapText="1"/>
    </xf>
    <xf numFmtId="165" fontId="10" fillId="0" borderId="8" xfId="1" applyNumberFormat="1" applyFont="1" applyFill="1" applyBorder="1" applyAlignment="1">
      <alignment vertical="center" wrapText="1"/>
    </xf>
    <xf numFmtId="9" fontId="9" fillId="0" borderId="9" xfId="1" applyNumberFormat="1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K17" sqref="K17"/>
    </sheetView>
  </sheetViews>
  <sheetFormatPr defaultRowHeight="15.75" x14ac:dyDescent="0.25"/>
  <cols>
    <col min="1" max="1" width="4.28515625" style="1" customWidth="1"/>
    <col min="2" max="2" width="52.7109375" style="1" customWidth="1"/>
    <col min="3" max="3" width="7.85546875" style="1" customWidth="1"/>
    <col min="4" max="4" width="10.28515625" style="1" customWidth="1"/>
    <col min="5" max="5" width="16.7109375" style="1" customWidth="1"/>
    <col min="6" max="6" width="15.85546875" style="1" customWidth="1"/>
    <col min="7" max="7" width="15.140625" style="1" customWidth="1"/>
    <col min="8" max="8" width="16.5703125" style="36" customWidth="1"/>
    <col min="9" max="9" width="14.7109375" style="1" customWidth="1"/>
    <col min="10" max="11" width="13.7109375" style="1" bestFit="1" customWidth="1"/>
    <col min="12" max="16384" width="9.140625" style="1"/>
  </cols>
  <sheetData>
    <row r="1" spans="1:10" ht="28.5" customHeight="1" thickBot="1" x14ac:dyDescent="0.3">
      <c r="A1" s="45" t="s">
        <v>36</v>
      </c>
      <c r="B1" s="45"/>
      <c r="C1" s="45"/>
      <c r="D1" s="45"/>
      <c r="E1" s="45"/>
      <c r="F1" s="45"/>
      <c r="G1" s="45"/>
      <c r="H1" s="45"/>
    </row>
    <row r="2" spans="1:10" ht="31.5" customHeight="1" x14ac:dyDescent="0.25">
      <c r="A2" s="46" t="s">
        <v>7</v>
      </c>
      <c r="B2" s="47" t="s">
        <v>8</v>
      </c>
      <c r="C2" s="48" t="s">
        <v>29</v>
      </c>
      <c r="D2" s="48" t="s">
        <v>31</v>
      </c>
      <c r="E2" s="47" t="s">
        <v>33</v>
      </c>
      <c r="F2" s="47"/>
      <c r="G2" s="47"/>
      <c r="H2" s="64" t="s">
        <v>38</v>
      </c>
      <c r="I2" s="49" t="s">
        <v>41</v>
      </c>
    </row>
    <row r="3" spans="1:10" ht="48" customHeight="1" x14ac:dyDescent="0.25">
      <c r="A3" s="65"/>
      <c r="B3" s="52"/>
      <c r="C3" s="53"/>
      <c r="D3" s="53"/>
      <c r="E3" s="55" t="s">
        <v>34</v>
      </c>
      <c r="F3" s="56" t="s">
        <v>35</v>
      </c>
      <c r="G3" s="56" t="s">
        <v>37</v>
      </c>
      <c r="H3" s="54"/>
      <c r="I3" s="66"/>
    </row>
    <row r="4" spans="1:10" x14ac:dyDescent="0.25">
      <c r="A4" s="3"/>
      <c r="B4" s="4" t="s">
        <v>9</v>
      </c>
      <c r="C4" s="5"/>
      <c r="D4" s="6"/>
      <c r="E4" s="7">
        <f>E6+E12+E13+E15</f>
        <v>1645485.1714285715</v>
      </c>
      <c r="F4" s="7">
        <f t="shared" ref="F4:G4" si="0">F6+F12+F13+F15</f>
        <v>1202828.2467142856</v>
      </c>
      <c r="G4" s="7">
        <f t="shared" si="0"/>
        <v>-442656.92471428576</v>
      </c>
      <c r="H4" s="57"/>
      <c r="I4" s="32"/>
    </row>
    <row r="5" spans="1:10" x14ac:dyDescent="0.25">
      <c r="A5" s="3"/>
      <c r="B5" s="4" t="s">
        <v>30</v>
      </c>
      <c r="C5" s="5"/>
      <c r="D5" s="6"/>
      <c r="E5" s="7"/>
      <c r="F5" s="8"/>
      <c r="G5" s="8"/>
      <c r="H5" s="57"/>
      <c r="I5" s="32"/>
    </row>
    <row r="6" spans="1:10" ht="49.5" customHeight="1" x14ac:dyDescent="0.25">
      <c r="A6" s="3" t="s">
        <v>0</v>
      </c>
      <c r="B6" s="9" t="s">
        <v>32</v>
      </c>
      <c r="C6" s="10"/>
      <c r="D6" s="11"/>
      <c r="E6" s="7">
        <f>E7+E8+E9+E10+E11</f>
        <v>1599607.5714285714</v>
      </c>
      <c r="F6" s="7">
        <f>F7+F8+F9+F10+F11</f>
        <v>1154033.9285714284</v>
      </c>
      <c r="G6" s="7">
        <f>G7+G8+G9+G10+G11</f>
        <v>-445573.6428571429</v>
      </c>
      <c r="H6" s="58" t="s">
        <v>39</v>
      </c>
      <c r="I6" s="67"/>
      <c r="J6" s="31"/>
    </row>
    <row r="7" spans="1:10" ht="43.5" customHeight="1" x14ac:dyDescent="0.25">
      <c r="A7" s="12" t="s">
        <v>1</v>
      </c>
      <c r="B7" s="13" t="s">
        <v>10</v>
      </c>
      <c r="C7" s="14" t="s">
        <v>46</v>
      </c>
      <c r="D7" s="14">
        <v>7.9660000000000002</v>
      </c>
      <c r="E7" s="15">
        <f>1276538/1.12</f>
        <v>1139766.0714285714</v>
      </c>
      <c r="F7" s="16">
        <f>E7</f>
        <v>1139766.0714285714</v>
      </c>
      <c r="G7" s="16">
        <f>F7-E7</f>
        <v>0</v>
      </c>
      <c r="H7" s="58"/>
      <c r="I7" s="33" t="s">
        <v>42</v>
      </c>
    </row>
    <row r="8" spans="1:10" ht="33.75" customHeight="1" x14ac:dyDescent="0.25">
      <c r="A8" s="12" t="s">
        <v>2</v>
      </c>
      <c r="B8" s="13" t="s">
        <v>12</v>
      </c>
      <c r="C8" s="14"/>
      <c r="D8" s="14"/>
      <c r="E8" s="15">
        <v>3125</v>
      </c>
      <c r="F8" s="16">
        <f>5900/1.12</f>
        <v>5267.8571428571422</v>
      </c>
      <c r="G8" s="16">
        <f t="shared" ref="G8:G14" si="1">F8-E8</f>
        <v>2142.8571428571422</v>
      </c>
      <c r="H8" s="58"/>
      <c r="I8" s="68">
        <v>1</v>
      </c>
    </row>
    <row r="9" spans="1:10" ht="51" customHeight="1" x14ac:dyDescent="0.25">
      <c r="A9" s="12" t="s">
        <v>3</v>
      </c>
      <c r="B9" s="13" t="s">
        <v>13</v>
      </c>
      <c r="C9" s="14"/>
      <c r="D9" s="14"/>
      <c r="E9" s="15">
        <v>3303.6</v>
      </c>
      <c r="F9" s="16">
        <f>10080/1.12</f>
        <v>9000</v>
      </c>
      <c r="G9" s="16">
        <f t="shared" si="1"/>
        <v>5696.4</v>
      </c>
      <c r="H9" s="58"/>
      <c r="I9" s="68"/>
    </row>
    <row r="10" spans="1:10" ht="39" customHeight="1" x14ac:dyDescent="0.25">
      <c r="A10" s="12" t="s">
        <v>4</v>
      </c>
      <c r="B10" s="13" t="s">
        <v>14</v>
      </c>
      <c r="C10" s="44"/>
      <c r="D10" s="44"/>
      <c r="E10" s="19">
        <v>452989.2</v>
      </c>
      <c r="F10" s="20"/>
      <c r="G10" s="16">
        <f>F10-E10</f>
        <v>-452989.2</v>
      </c>
      <c r="H10" s="58"/>
      <c r="I10" s="33" t="s">
        <v>43</v>
      </c>
    </row>
    <row r="11" spans="1:10" ht="24" customHeight="1" x14ac:dyDescent="0.25">
      <c r="A11" s="12" t="s">
        <v>5</v>
      </c>
      <c r="B11" s="13" t="s">
        <v>15</v>
      </c>
      <c r="C11" s="14"/>
      <c r="D11" s="14"/>
      <c r="E11" s="19">
        <v>423.7</v>
      </c>
      <c r="F11" s="20">
        <v>0</v>
      </c>
      <c r="G11" s="16">
        <f>F11-E11</f>
        <v>-423.7</v>
      </c>
      <c r="H11" s="58"/>
      <c r="I11" s="33" t="s">
        <v>45</v>
      </c>
    </row>
    <row r="12" spans="1:10" s="50" customFormat="1" ht="33.75" customHeight="1" x14ac:dyDescent="0.25">
      <c r="A12" s="3" t="s">
        <v>6</v>
      </c>
      <c r="B12" s="9" t="s">
        <v>16</v>
      </c>
      <c r="C12" s="10" t="s">
        <v>11</v>
      </c>
      <c r="D12" s="21">
        <v>1</v>
      </c>
      <c r="E12" s="7">
        <v>28303.8</v>
      </c>
      <c r="F12" s="8">
        <f>E12</f>
        <v>28303.8</v>
      </c>
      <c r="G12" s="8">
        <f>F12-E12</f>
        <v>0</v>
      </c>
      <c r="H12" s="59" t="s">
        <v>40</v>
      </c>
      <c r="I12" s="69">
        <v>1</v>
      </c>
      <c r="J12" s="51"/>
    </row>
    <row r="13" spans="1:10" s="50" customFormat="1" x14ac:dyDescent="0.25">
      <c r="A13" s="3" t="s">
        <v>17</v>
      </c>
      <c r="B13" s="4" t="s">
        <v>18</v>
      </c>
      <c r="C13" s="5"/>
      <c r="D13" s="5"/>
      <c r="E13" s="7">
        <f>E14</f>
        <v>16264</v>
      </c>
      <c r="F13" s="21">
        <f>F14</f>
        <v>19494.732142857141</v>
      </c>
      <c r="G13" s="8">
        <f t="shared" si="1"/>
        <v>3230.7321428571413</v>
      </c>
      <c r="H13" s="60"/>
      <c r="I13" s="69">
        <v>1</v>
      </c>
    </row>
    <row r="14" spans="1:10" s="50" customFormat="1" x14ac:dyDescent="0.25">
      <c r="A14" s="12" t="s">
        <v>19</v>
      </c>
      <c r="B14" s="22" t="s">
        <v>20</v>
      </c>
      <c r="C14" s="23"/>
      <c r="D14" s="23"/>
      <c r="E14" s="17">
        <v>16264</v>
      </c>
      <c r="F14" s="18">
        <f>21834.1/1.12</f>
        <v>19494.732142857141</v>
      </c>
      <c r="G14" s="16">
        <f t="shared" si="1"/>
        <v>3230.7321428571413</v>
      </c>
      <c r="H14" s="61"/>
      <c r="I14" s="34"/>
      <c r="J14" s="51"/>
    </row>
    <row r="15" spans="1:10" s="50" customFormat="1" ht="19.5" customHeight="1" x14ac:dyDescent="0.25">
      <c r="A15" s="3" t="s">
        <v>21</v>
      </c>
      <c r="B15" s="24" t="s">
        <v>22</v>
      </c>
      <c r="C15" s="5"/>
      <c r="D15" s="5"/>
      <c r="E15" s="25">
        <f>E16+E17+E18</f>
        <v>1309.8</v>
      </c>
      <c r="F15" s="25">
        <f t="shared" ref="F15:G15" si="2">F16+F17+F18</f>
        <v>995.78600000000006</v>
      </c>
      <c r="G15" s="25">
        <f t="shared" si="2"/>
        <v>-314.01400000000001</v>
      </c>
      <c r="H15" s="62"/>
      <c r="I15" s="35"/>
    </row>
    <row r="16" spans="1:10" s="50" customFormat="1" x14ac:dyDescent="0.25">
      <c r="A16" s="12" t="s">
        <v>23</v>
      </c>
      <c r="B16" s="22" t="s">
        <v>24</v>
      </c>
      <c r="C16" s="23" t="s">
        <v>11</v>
      </c>
      <c r="D16" s="18">
        <v>10</v>
      </c>
      <c r="E16" s="19">
        <f>88*10</f>
        <v>880</v>
      </c>
      <c r="F16" s="20">
        <f>830.76</f>
        <v>830.76</v>
      </c>
      <c r="G16" s="20">
        <f>F16-E16</f>
        <v>-49.240000000000009</v>
      </c>
      <c r="H16" s="63"/>
      <c r="I16" s="69">
        <v>1</v>
      </c>
    </row>
    <row r="17" spans="1:11" s="50" customFormat="1" x14ac:dyDescent="0.25">
      <c r="A17" s="12" t="s">
        <v>25</v>
      </c>
      <c r="B17" s="22" t="s">
        <v>26</v>
      </c>
      <c r="C17" s="23" t="s">
        <v>11</v>
      </c>
      <c r="D17" s="18">
        <v>1</v>
      </c>
      <c r="E17" s="19">
        <v>247.5</v>
      </c>
      <c r="F17" s="20"/>
      <c r="G17" s="20">
        <f>F17-E17</f>
        <v>-247.5</v>
      </c>
      <c r="H17" s="63"/>
      <c r="I17" s="72" t="s">
        <v>44</v>
      </c>
      <c r="K17" s="51"/>
    </row>
    <row r="18" spans="1:11" ht="16.5" thickBot="1" x14ac:dyDescent="0.3">
      <c r="A18" s="26" t="s">
        <v>27</v>
      </c>
      <c r="B18" s="27" t="s">
        <v>28</v>
      </c>
      <c r="C18" s="28" t="s">
        <v>11</v>
      </c>
      <c r="D18" s="73">
        <v>2</v>
      </c>
      <c r="E18" s="29">
        <v>182.3</v>
      </c>
      <c r="F18" s="30">
        <f>82.513*2</f>
        <v>165.02600000000001</v>
      </c>
      <c r="G18" s="30">
        <f>F18-E18</f>
        <v>-17.274000000000001</v>
      </c>
      <c r="H18" s="70"/>
      <c r="I18" s="71">
        <v>1</v>
      </c>
    </row>
    <row r="19" spans="1:11" s="2" customFormat="1" x14ac:dyDescent="0.25">
      <c r="A19" s="37"/>
      <c r="B19" s="38"/>
      <c r="C19" s="37"/>
      <c r="D19" s="39"/>
      <c r="E19" s="40"/>
      <c r="F19" s="41"/>
      <c r="G19" s="41"/>
      <c r="H19" s="42"/>
    </row>
    <row r="21" spans="1:11" x14ac:dyDescent="0.25">
      <c r="H21" s="43"/>
    </row>
  </sheetData>
  <mergeCells count="10">
    <mergeCell ref="I2:I3"/>
    <mergeCell ref="I8:I9"/>
    <mergeCell ref="A1:H1"/>
    <mergeCell ref="A2:A3"/>
    <mergeCell ref="B2:B3"/>
    <mergeCell ref="C2:C3"/>
    <mergeCell ref="D2:D3"/>
    <mergeCell ref="H2:H3"/>
    <mergeCell ref="E2:G2"/>
    <mergeCell ref="H6:H11"/>
  </mergeCells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2019-10-24T06:52:27Z</dcterms:modified>
</cp:coreProperties>
</file>