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 activeTab="1"/>
  </bookViews>
  <sheets>
    <sheet name="исп ИП 2 полугодие 2019г" sheetId="5" r:id="rId1"/>
    <sheet name="2 пол 2019г исп ИП" sheetId="8" r:id="rId2"/>
  </sheets>
  <calcPr calcId="145621"/>
</workbook>
</file>

<file path=xl/calcChain.xml><?xml version="1.0" encoding="utf-8"?>
<calcChain xmlns="http://schemas.openxmlformats.org/spreadsheetml/2006/main">
  <c r="F26" i="8" l="1"/>
  <c r="I14" i="8"/>
  <c r="H14" i="8"/>
  <c r="G14" i="8"/>
  <c r="G26" i="8" s="1"/>
  <c r="G15" i="8"/>
  <c r="J18" i="8"/>
  <c r="J19" i="8"/>
  <c r="D17" i="5" l="1"/>
  <c r="D16" i="5"/>
  <c r="G23" i="8"/>
  <c r="H23" i="8"/>
  <c r="I23" i="8"/>
  <c r="J23" i="8"/>
  <c r="F23" i="8"/>
  <c r="I24" i="8" l="1"/>
  <c r="H25" i="8"/>
  <c r="H24" i="8"/>
  <c r="G25" i="8"/>
  <c r="I25" i="8" s="1"/>
  <c r="E25" i="8"/>
  <c r="E24" i="8"/>
  <c r="J25" i="8" l="1"/>
  <c r="J24" i="8"/>
  <c r="L26" i="8" l="1"/>
  <c r="E23" i="8"/>
  <c r="M14" i="8"/>
  <c r="I21" i="8"/>
  <c r="J21" i="8" s="1"/>
  <c r="I17" i="8"/>
  <c r="J17" i="8" s="1"/>
  <c r="J16" i="8"/>
  <c r="G21" i="8"/>
  <c r="G17" i="8"/>
  <c r="F15" i="8"/>
  <c r="M26" i="8" l="1"/>
  <c r="L15" i="8"/>
  <c r="G22" i="8"/>
  <c r="E22" i="8"/>
  <c r="L20" i="8" l="1"/>
  <c r="H20" i="8" s="1"/>
  <c r="M15" i="8"/>
  <c r="M20" i="8" s="1"/>
  <c r="I20" i="8" s="1"/>
  <c r="J20" i="8" s="1"/>
  <c r="J15" i="8" l="1"/>
  <c r="J14" i="8" l="1"/>
  <c r="C16" i="5"/>
  <c r="E17" i="5" l="1"/>
  <c r="E18" i="5"/>
  <c r="E16" i="5"/>
  <c r="N26" i="8" l="1"/>
  <c r="H22" i="8"/>
  <c r="H26" i="8" s="1"/>
  <c r="I22" i="8" l="1"/>
  <c r="I26" i="8" s="1"/>
  <c r="C17" i="5"/>
  <c r="J22" i="8" l="1"/>
  <c r="J26" i="8" s="1"/>
</calcChain>
</file>

<file path=xl/sharedStrings.xml><?xml version="1.0" encoding="utf-8"?>
<sst xmlns="http://schemas.openxmlformats.org/spreadsheetml/2006/main" count="100" uniqueCount="78">
  <si>
    <t>информации об их исполнении      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</si>
  <si>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</si>
  <si>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</si>
  <si>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</si>
  <si>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</si>
  <si>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-</t>
  </si>
  <si>
    <t>Снижение потерь, %, по годам реализации в зависимости  от утвержденной  инвестиционной программы (проекта)*</t>
  </si>
  <si>
    <t>Показатели эффективности, надежности и качества</t>
  </si>
  <si>
    <t xml:space="preserve">услуги по предоставлению подъездного пути для маневровых работ, погрузки-выгрузки, других технологических операций перевозочного процесса , а так же для стоянки подвижного состава, непредусмотренной технологическими операциями перевозочного процесса  при условии отсутствия конкурентного подъездного пути, ваг/час                                                     </t>
  </si>
  <si>
    <t>услуги по предоставлению подъездного пути для проезда подвижного состава при условии отсутствия конкурентного подъездного пути, ваг/км</t>
  </si>
  <si>
    <t>Информация о ходе исполнения инвестиционной программы ТОО "Темірсервис Астана"</t>
  </si>
  <si>
    <r>
      <t xml:space="preserve">* - Снижение потерь, %, по годам реализации в зависимости  от утвержденной  инвестиционной программы (проекта) - Требования по расчету планируемого снижения нормативных технических потерь </t>
    </r>
    <r>
      <rPr>
        <b/>
        <u/>
        <sz val="10"/>
        <color rgb="FF000000"/>
        <rFont val="Times New Roman"/>
        <family val="1"/>
        <charset val="204"/>
      </rPr>
      <t>не распространяются на субъектов, оказывающих услуги в сферах</t>
    </r>
    <r>
      <rPr>
        <sz val="10"/>
        <color rgb="FF000000"/>
        <rFont val="Times New Roman"/>
        <family val="1"/>
        <charset val="204"/>
      </rPr>
      <t xml:space="preserve"> магистральных железнодорожных сетей, железнодорожных путей с объектами железнодорожного транспорта,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u/>
        <sz val="10"/>
        <color rgb="FF000000"/>
        <rFont val="Times New Roman"/>
        <family val="1"/>
        <charset val="204"/>
      </rPr>
      <t>подъездных путей</t>
    </r>
    <r>
      <rPr>
        <sz val="10"/>
        <color rgb="FF000000"/>
        <rFont val="Times New Roman"/>
        <family val="1"/>
        <charset val="204"/>
      </rPr>
      <t>, аэронавигации, портов, аэропортов, производство и снабжение тепловой энергии, водоотведения.</t>
    </r>
  </si>
  <si>
    <r>
      <t xml:space="preserve">Вид деятельности: </t>
    </r>
    <r>
      <rPr>
        <b/>
        <u/>
        <sz val="11"/>
        <rFont val="Times New Roman"/>
        <family val="1"/>
        <charset val="204"/>
      </rPr>
      <t xml:space="preserve"> Услуги подъездных путей</t>
    </r>
  </si>
  <si>
    <t>Снижение/рост износа (физического) основных фондов (активов), %, по годам реализации в зависимости от утвержденной инвестиционной программы (проекта)</t>
  </si>
  <si>
    <t xml:space="preserve">утверждения инвестиционных программ  </t>
  </si>
  <si>
    <t xml:space="preserve">(проектов) субъекта естественной   </t>
  </si>
  <si>
    <t xml:space="preserve">монополии, их корректировки,    </t>
  </si>
  <si>
    <t xml:space="preserve">а также проведения анализа     </t>
  </si>
  <si>
    <t xml:space="preserve"> к Правилам утверждения инвестиционных  </t>
  </si>
  <si>
    <t xml:space="preserve"> программ (проектов) субъекта естественной </t>
  </si>
  <si>
    <t xml:space="preserve"> монополии, их корректировки, а также    </t>
  </si>
  <si>
    <t>проведения анализа информации об их исполнении</t>
  </si>
  <si>
    <t>№ п/п</t>
  </si>
  <si>
    <t>Количество в натуральных показателях</t>
  </si>
  <si>
    <t>план</t>
  </si>
  <si>
    <t>факт</t>
  </si>
  <si>
    <t>факт года (полугодия), предшествующего отчетному периоду</t>
  </si>
  <si>
    <t xml:space="preserve">план </t>
  </si>
  <si>
    <t xml:space="preserve">Приложение 4               </t>
  </si>
  <si>
    <t>Наименование мероприятий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</si>
  <si>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</si>
  <si>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</si>
  <si>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</si>
  <si>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</si>
  <si>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 xml:space="preserve">отклонение </t>
  </si>
  <si>
    <t>причины отклонения</t>
  </si>
  <si>
    <t>          Информация о ходе исполнения инвестиционной программы ТОО "Темірсервис Астана"</t>
  </si>
  <si>
    <r>
      <t xml:space="preserve">Программа утверждена  </t>
    </r>
    <r>
      <rPr>
        <b/>
        <sz val="11"/>
        <color theme="1"/>
        <rFont val="Times New Roman"/>
        <family val="1"/>
        <charset val="204"/>
      </rPr>
      <t>Совместным Приказом ДКРЕМ, ЗКиПП Министерства национальной экономики Республики Казахстан по городу Астана № 142-ОД от 11.10.2018г. и Министерства по инвестициям и развитию Республики Казахстан  №744 от 30.10.2018г.</t>
    </r>
  </si>
  <si>
    <t xml:space="preserve">Приложение № 4 (продолжение) к Правилам </t>
  </si>
  <si>
    <t>Строительство приемоотправочных, соединительных и прочих железнодорожных путей в районе ж/м Железнодорожный г. Астаны</t>
  </si>
  <si>
    <t>2.</t>
  </si>
  <si>
    <t>1.</t>
  </si>
  <si>
    <t>Замена/ капитальный ремонт стрелочных переводов</t>
  </si>
  <si>
    <t>3.</t>
  </si>
  <si>
    <t>Приобретение оборудования и инструментов</t>
  </si>
  <si>
    <t>м.п.</t>
  </si>
  <si>
    <t>шт</t>
  </si>
  <si>
    <t>Итого</t>
  </si>
  <si>
    <t>Единица измерения (натур. показатели)</t>
  </si>
  <si>
    <t>факт (предварительно)</t>
  </si>
  <si>
    <t>ценовой фактор</t>
  </si>
  <si>
    <t>за второе полугодие 2019 года</t>
  </si>
  <si>
    <t>Информация о реализации инвестиционной программы (проекта) в разрезе источников финансирования, тыс. тенге без НДС</t>
  </si>
  <si>
    <t>1.1.</t>
  </si>
  <si>
    <t>1.2.</t>
  </si>
  <si>
    <t>1.3.</t>
  </si>
  <si>
    <t>1.4.</t>
  </si>
  <si>
    <t>Оформление и регистрация объекта строительства</t>
  </si>
  <si>
    <t xml:space="preserve">Шпалобойка ЭШП9 </t>
  </si>
  <si>
    <t xml:space="preserve">Мотокоса бензиновая Makita </t>
  </si>
  <si>
    <t xml:space="preserve"> Директор :                                                                                                      Т.Тастамбеков</t>
  </si>
  <si>
    <t>Строительство сигнализации, централизации, блокировки ж/д линий</t>
  </si>
  <si>
    <t>Строительство приемоотправочных, соединительных и прочих ж/д путей</t>
  </si>
  <si>
    <t>Иная деятельность</t>
  </si>
  <si>
    <t>откл.</t>
  </si>
  <si>
    <t>2 полугодие 2019 года</t>
  </si>
  <si>
    <t>2 полугодие 2018 года</t>
  </si>
  <si>
    <t>Директор:</t>
  </si>
  <si>
    <t xml:space="preserve"> Т.Тастамбеков</t>
  </si>
  <si>
    <t>3.1.</t>
  </si>
  <si>
    <t>3.2.</t>
  </si>
  <si>
    <t>1.7.</t>
  </si>
  <si>
    <t>1.8.</t>
  </si>
  <si>
    <t>1.9.</t>
  </si>
  <si>
    <t>Разработка ПСД (электрификация ж/д линий)</t>
  </si>
  <si>
    <t>Разработка ПСД (сигнализация, централизация, блокировка ж/д линий)</t>
  </si>
  <si>
    <t>Разработка ПСД (связь ж/д линий промышленной станции)</t>
  </si>
  <si>
    <t>Разработка ПСД (горочная автоматическая сигнализация)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</si>
</sst>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4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/>
    <xf numFmtId="4" fontId="1" fillId="0" borderId="7" xfId="0" applyNumberFormat="1" applyFont="1" applyBorder="1" applyAlignment="1">
      <alignment horizontal="center" vertical="center" wrapText="1"/>
    </xf>
    <xf numFmtId="165" fontId="1" fillId="0" borderId="0" xfId="0" applyNumberFormat="1" applyFont="1"/>
    <xf numFmtId="165" fontId="10" fillId="0" borderId="0" xfId="0" applyNumberFormat="1" applyFont="1"/>
    <xf numFmtId="0" fontId="2" fillId="0" borderId="0" xfId="0" applyFont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165" fontId="16" fillId="0" borderId="1" xfId="1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vertical="center" wrapText="1"/>
    </xf>
    <xf numFmtId="165" fontId="16" fillId="0" borderId="1" xfId="1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165" fontId="16" fillId="0" borderId="0" xfId="0" applyNumberFormat="1" applyFont="1"/>
    <xf numFmtId="0" fontId="16" fillId="0" borderId="2" xfId="0" applyFont="1" applyBorder="1" applyAlignment="1">
      <alignment horizontal="center" vertical="center" wrapText="1"/>
    </xf>
    <xf numFmtId="165" fontId="16" fillId="0" borderId="2" xfId="1" applyNumberFormat="1" applyFont="1" applyBorder="1" applyAlignment="1">
      <alignment horizontal="center" vertical="center" wrapText="1"/>
    </xf>
    <xf numFmtId="165" fontId="16" fillId="0" borderId="2" xfId="1" applyNumberFormat="1" applyFont="1" applyBorder="1" applyAlignment="1">
      <alignment vertical="center" wrapText="1"/>
    </xf>
    <xf numFmtId="165" fontId="16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9" fillId="0" borderId="0" xfId="0" applyFont="1"/>
    <xf numFmtId="0" fontId="15" fillId="0" borderId="3" xfId="0" applyFont="1" applyBorder="1" applyAlignment="1">
      <alignment horizontal="center" vertical="center" wrapText="1"/>
    </xf>
    <xf numFmtId="0" fontId="10" fillId="0" borderId="4" xfId="0" applyFont="1" applyBorder="1"/>
    <xf numFmtId="165" fontId="10" fillId="0" borderId="4" xfId="1" applyNumberFormat="1" applyFont="1" applyBorder="1" applyAlignment="1">
      <alignment horizontal="center" vertical="center" wrapText="1"/>
    </xf>
    <xf numFmtId="165" fontId="10" fillId="0" borderId="4" xfId="1" applyNumberFormat="1" applyFont="1" applyBorder="1" applyAlignment="1">
      <alignment vertical="center" wrapText="1"/>
    </xf>
    <xf numFmtId="165" fontId="10" fillId="0" borderId="4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165" fontId="10" fillId="0" borderId="21" xfId="0" applyNumberFormat="1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5" fontId="10" fillId="0" borderId="0" xfId="0" applyNumberFormat="1" applyFont="1" applyBorder="1" applyAlignment="1">
      <alignment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8"/>
  <sheetViews>
    <sheetView topLeftCell="A10" workbookViewId="0">
      <selection activeCell="L15" sqref="L15"/>
    </sheetView>
  </sheetViews>
  <sheetFormatPr defaultRowHeight="15" x14ac:dyDescent="0.25"/>
  <cols>
    <col min="1" max="1" width="47.7109375" style="1" customWidth="1"/>
    <col min="2" max="2" width="22.5703125" style="1" customWidth="1"/>
    <col min="3" max="3" width="15.7109375" style="1" customWidth="1"/>
    <col min="4" max="4" width="17.28515625" style="1" customWidth="1"/>
    <col min="5" max="5" width="18.85546875" style="1" customWidth="1"/>
    <col min="6" max="6" width="17.42578125" style="1" customWidth="1"/>
    <col min="7" max="16384" width="9.140625" style="1"/>
  </cols>
  <sheetData>
    <row r="1" spans="1:6" x14ac:dyDescent="0.25">
      <c r="E1" s="77" t="s">
        <v>38</v>
      </c>
      <c r="F1" s="77"/>
    </row>
    <row r="2" spans="1:6" x14ac:dyDescent="0.25">
      <c r="E2" s="77" t="s">
        <v>14</v>
      </c>
      <c r="F2" s="77"/>
    </row>
    <row r="3" spans="1:6" x14ac:dyDescent="0.25">
      <c r="E3" s="77" t="s">
        <v>15</v>
      </c>
      <c r="F3" s="77"/>
    </row>
    <row r="4" spans="1:6" x14ac:dyDescent="0.25">
      <c r="E4" s="77" t="s">
        <v>16</v>
      </c>
      <c r="F4" s="77"/>
    </row>
    <row r="5" spans="1:6" x14ac:dyDescent="0.25">
      <c r="E5" s="77" t="s">
        <v>17</v>
      </c>
      <c r="F5" s="77"/>
    </row>
    <row r="6" spans="1:6" x14ac:dyDescent="0.25">
      <c r="E6" s="77" t="s">
        <v>0</v>
      </c>
      <c r="F6" s="77"/>
    </row>
    <row r="7" spans="1:6" x14ac:dyDescent="0.25">
      <c r="F7" s="2"/>
    </row>
    <row r="8" spans="1:6" x14ac:dyDescent="0.25">
      <c r="A8" s="78" t="s">
        <v>10</v>
      </c>
      <c r="B8" s="78"/>
      <c r="C8" s="78"/>
      <c r="D8" s="78"/>
      <c r="E8" s="78"/>
      <c r="F8" s="78"/>
    </row>
    <row r="9" spans="1:6" x14ac:dyDescent="0.25">
      <c r="A9" s="78" t="s">
        <v>51</v>
      </c>
      <c r="B9" s="78"/>
      <c r="C9" s="78"/>
      <c r="D9" s="78"/>
      <c r="E9" s="78"/>
      <c r="F9" s="78"/>
    </row>
    <row r="10" spans="1:6" ht="32.25" customHeight="1" x14ac:dyDescent="0.25">
      <c r="A10" s="79" t="s">
        <v>37</v>
      </c>
      <c r="B10" s="79"/>
      <c r="C10" s="79"/>
      <c r="D10" s="79"/>
      <c r="E10" s="79"/>
      <c r="F10" s="79"/>
    </row>
    <row r="11" spans="1:6" x14ac:dyDescent="0.25">
      <c r="A11" s="80" t="s">
        <v>12</v>
      </c>
      <c r="B11" s="80"/>
      <c r="C11" s="80"/>
      <c r="D11" s="80"/>
      <c r="E11" s="80"/>
      <c r="F11" s="80"/>
    </row>
    <row r="12" spans="1:6" ht="15.75" thickBot="1" x14ac:dyDescent="0.3">
      <c r="F12" s="2"/>
    </row>
    <row r="13" spans="1:6" ht="37.5" customHeight="1" x14ac:dyDescent="0.25">
      <c r="A13" s="83" t="s">
        <v>7</v>
      </c>
      <c r="B13" s="25" t="s">
        <v>66</v>
      </c>
      <c r="C13" s="82" t="s">
        <v>65</v>
      </c>
      <c r="D13" s="82"/>
      <c r="E13" s="82" t="s">
        <v>1</v>
      </c>
      <c r="F13" s="86" t="s">
        <v>2</v>
      </c>
    </row>
    <row r="14" spans="1:6" ht="51.75" customHeight="1" thickBot="1" x14ac:dyDescent="0.3">
      <c r="A14" s="84"/>
      <c r="B14" s="26" t="s">
        <v>26</v>
      </c>
      <c r="C14" s="26" t="s">
        <v>27</v>
      </c>
      <c r="D14" s="26" t="s">
        <v>49</v>
      </c>
      <c r="E14" s="85"/>
      <c r="F14" s="87"/>
    </row>
    <row r="15" spans="1:6" ht="38.25" x14ac:dyDescent="0.25">
      <c r="A15" s="22" t="s">
        <v>3</v>
      </c>
      <c r="B15" s="23"/>
      <c r="C15" s="23"/>
      <c r="D15" s="23"/>
      <c r="E15" s="23"/>
      <c r="F15" s="24"/>
    </row>
    <row r="16" spans="1:6" ht="89.25" x14ac:dyDescent="0.25">
      <c r="A16" s="15" t="s">
        <v>8</v>
      </c>
      <c r="B16" s="12">
        <v>137172.29999999999</v>
      </c>
      <c r="C16" s="12">
        <f>286678/2</f>
        <v>143339</v>
      </c>
      <c r="D16" s="12">
        <f>C16*0.956</f>
        <v>137032.084</v>
      </c>
      <c r="E16" s="11">
        <f>D16/C16*100</f>
        <v>95.600000000000009</v>
      </c>
      <c r="F16" s="28"/>
    </row>
    <row r="17" spans="1:6" ht="38.25" x14ac:dyDescent="0.25">
      <c r="A17" s="15" t="s">
        <v>9</v>
      </c>
      <c r="B17" s="12">
        <v>477992.6</v>
      </c>
      <c r="C17" s="12">
        <f>987936/2</f>
        <v>493968</v>
      </c>
      <c r="D17" s="12">
        <f>C17*1.01</f>
        <v>498907.68</v>
      </c>
      <c r="E17" s="11">
        <f t="shared" ref="E17:E18" si="0">D17/C17*100</f>
        <v>101</v>
      </c>
      <c r="F17" s="16"/>
    </row>
    <row r="18" spans="1:6" ht="39.75" customHeight="1" x14ac:dyDescent="0.25">
      <c r="A18" s="15" t="s">
        <v>13</v>
      </c>
      <c r="B18" s="3">
        <v>54.1</v>
      </c>
      <c r="C18" s="3">
        <v>54.2</v>
      </c>
      <c r="D18" s="3">
        <v>54.2</v>
      </c>
      <c r="E18" s="11">
        <f t="shared" si="0"/>
        <v>100</v>
      </c>
      <c r="F18" s="16"/>
    </row>
    <row r="19" spans="1:6" ht="38.25" x14ac:dyDescent="0.25">
      <c r="A19" s="15" t="s">
        <v>6</v>
      </c>
      <c r="B19" s="4" t="s">
        <v>5</v>
      </c>
      <c r="C19" s="4" t="s">
        <v>5</v>
      </c>
      <c r="D19" s="4" t="s">
        <v>5</v>
      </c>
      <c r="E19" s="4" t="s">
        <v>5</v>
      </c>
      <c r="F19" s="17" t="s">
        <v>5</v>
      </c>
    </row>
    <row r="20" spans="1:6" ht="39" thickBot="1" x14ac:dyDescent="0.3">
      <c r="A20" s="18" t="s">
        <v>4</v>
      </c>
      <c r="B20" s="14" t="s">
        <v>5</v>
      </c>
      <c r="C20" s="14" t="s">
        <v>5</v>
      </c>
      <c r="D20" s="14" t="s">
        <v>5</v>
      </c>
      <c r="E20" s="14" t="s">
        <v>5</v>
      </c>
      <c r="F20" s="19" t="s">
        <v>5</v>
      </c>
    </row>
    <row r="21" spans="1:6" x14ac:dyDescent="0.25">
      <c r="A21" s="5"/>
      <c r="B21" s="6"/>
      <c r="C21" s="6"/>
      <c r="D21" s="6"/>
      <c r="E21" s="6"/>
      <c r="F21" s="6"/>
    </row>
    <row r="22" spans="1:6" x14ac:dyDescent="0.25">
      <c r="A22" s="81" t="s">
        <v>11</v>
      </c>
      <c r="B22" s="81"/>
      <c r="C22" s="81"/>
      <c r="D22" s="81"/>
      <c r="E22" s="81"/>
      <c r="F22" s="81"/>
    </row>
    <row r="23" spans="1:6" ht="41.25" customHeight="1" x14ac:dyDescent="0.25">
      <c r="A23" s="81"/>
      <c r="B23" s="81"/>
      <c r="C23" s="81"/>
      <c r="D23" s="81"/>
      <c r="E23" s="81"/>
      <c r="F23" s="81"/>
    </row>
    <row r="24" spans="1:6" s="21" customFormat="1" ht="31.5" customHeight="1" x14ac:dyDescent="0.25">
      <c r="A24" s="20" t="s">
        <v>67</v>
      </c>
      <c r="B24" s="75" t="s">
        <v>68</v>
      </c>
      <c r="C24" s="76"/>
      <c r="D24" s="76"/>
      <c r="E24" s="20"/>
      <c r="F24" s="20"/>
    </row>
    <row r="25" spans="1:6" x14ac:dyDescent="0.25">
      <c r="A25" s="13"/>
      <c r="B25" s="13"/>
      <c r="C25" s="13"/>
      <c r="D25" s="13"/>
      <c r="E25" s="13"/>
      <c r="F25" s="13"/>
    </row>
    <row r="26" spans="1:6" s="8" customFormat="1" ht="14.25" x14ac:dyDescent="0.2">
      <c r="A26" s="7"/>
      <c r="B26" s="7"/>
      <c r="C26" s="7"/>
      <c r="D26" s="7"/>
      <c r="E26" s="7"/>
      <c r="F26" s="7"/>
    </row>
    <row r="27" spans="1:6" x14ac:dyDescent="0.25">
      <c r="A27" s="9"/>
      <c r="D27" s="9"/>
    </row>
    <row r="28" spans="1:6" ht="18" x14ac:dyDescent="0.25">
      <c r="A28" s="10"/>
    </row>
  </sheetData>
  <mergeCells count="16">
    <mergeCell ref="C24:D24"/>
    <mergeCell ref="E1:F1"/>
    <mergeCell ref="E2:F2"/>
    <mergeCell ref="E3:F3"/>
    <mergeCell ref="E4:F4"/>
    <mergeCell ref="E5:F5"/>
    <mergeCell ref="E6:F6"/>
    <mergeCell ref="A8:F8"/>
    <mergeCell ref="A9:F9"/>
    <mergeCell ref="A10:F10"/>
    <mergeCell ref="A11:F11"/>
    <mergeCell ref="A22:F23"/>
    <mergeCell ref="C13:D13"/>
    <mergeCell ref="A13:A14"/>
    <mergeCell ref="E13:E14"/>
    <mergeCell ref="F13:F14"/>
  </mergeCells>
  <pageMargins left="0.98425196850393704" right="0" top="0" bottom="0" header="0.31496062992125984" footer="0.31496062992125984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4"/>
  <sheetViews>
    <sheetView tabSelected="1" workbookViewId="0">
      <selection activeCell="V33" sqref="V33"/>
    </sheetView>
  </sheetViews>
  <sheetFormatPr defaultRowHeight="15" x14ac:dyDescent="0.25"/>
  <cols>
    <col min="1" max="1" width="4.5703125" style="58" customWidth="1"/>
    <col min="2" max="2" width="28.85546875" style="1" customWidth="1"/>
    <col min="3" max="3" width="10.5703125" style="1" customWidth="1"/>
    <col min="4" max="4" width="8.140625" style="1" customWidth="1"/>
    <col min="5" max="5" width="7.85546875" style="1" customWidth="1"/>
    <col min="6" max="6" width="10.42578125" style="1" customWidth="1"/>
    <col min="7" max="7" width="11.140625" style="1" customWidth="1"/>
    <col min="8" max="8" width="9.5703125" style="1" customWidth="1"/>
    <col min="9" max="9" width="9.7109375" style="1" customWidth="1"/>
    <col min="10" max="10" width="9.140625" style="1"/>
    <col min="11" max="11" width="9.7109375" style="1" customWidth="1"/>
    <col min="12" max="12" width="10.7109375" style="1" customWidth="1"/>
    <col min="13" max="13" width="10.140625" style="1" customWidth="1"/>
    <col min="14" max="14" width="6" style="1" customWidth="1"/>
    <col min="15" max="16" width="5" style="1" customWidth="1"/>
    <col min="17" max="17" width="9.140625" style="1"/>
    <col min="18" max="18" width="12.140625" style="1" bestFit="1" customWidth="1"/>
    <col min="19" max="16384" width="9.140625" style="1"/>
  </cols>
  <sheetData>
    <row r="1" spans="1:18" x14ac:dyDescent="0.25">
      <c r="K1" s="31" t="s">
        <v>28</v>
      </c>
      <c r="L1" s="31"/>
      <c r="M1" s="31"/>
      <c r="N1" s="31"/>
    </row>
    <row r="2" spans="1:18" x14ac:dyDescent="0.25">
      <c r="K2" s="31" t="s">
        <v>18</v>
      </c>
      <c r="L2" s="31"/>
      <c r="M2" s="31"/>
      <c r="N2" s="31"/>
    </row>
    <row r="3" spans="1:18" x14ac:dyDescent="0.25">
      <c r="K3" s="31" t="s">
        <v>19</v>
      </c>
      <c r="L3" s="31"/>
      <c r="M3" s="31"/>
      <c r="N3" s="31"/>
    </row>
    <row r="4" spans="1:18" x14ac:dyDescent="0.25">
      <c r="K4" s="31" t="s">
        <v>20</v>
      </c>
      <c r="L4" s="31"/>
      <c r="M4" s="31"/>
      <c r="N4" s="31"/>
    </row>
    <row r="5" spans="1:18" x14ac:dyDescent="0.25">
      <c r="K5" s="31" t="s">
        <v>21</v>
      </c>
      <c r="L5" s="31"/>
      <c r="M5" s="31"/>
      <c r="N5" s="31"/>
    </row>
    <row r="6" spans="1:18" ht="6" customHeight="1" x14ac:dyDescent="0.25">
      <c r="O6" s="2"/>
    </row>
    <row r="7" spans="1:18" s="8" customFormat="1" ht="15.75" customHeight="1" x14ac:dyDescent="0.2">
      <c r="A7" s="78" t="s">
        <v>36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8" s="8" customFormat="1" ht="15.75" customHeight="1" x14ac:dyDescent="0.2">
      <c r="A8" s="78" t="s">
        <v>51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8" ht="32.25" customHeight="1" x14ac:dyDescent="0.25">
      <c r="A9" s="79" t="s">
        <v>37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8" ht="15.75" thickBot="1" x14ac:dyDescent="0.3">
      <c r="A10" s="98" t="s">
        <v>12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8" s="27" customFormat="1" ht="20.25" customHeight="1" x14ac:dyDescent="0.2">
      <c r="A11" s="95" t="s">
        <v>22</v>
      </c>
      <c r="B11" s="99" t="s">
        <v>52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</row>
    <row r="12" spans="1:18" s="27" customFormat="1" ht="63.75" customHeight="1" x14ac:dyDescent="0.2">
      <c r="A12" s="96"/>
      <c r="B12" s="93" t="s">
        <v>29</v>
      </c>
      <c r="C12" s="93" t="s">
        <v>48</v>
      </c>
      <c r="D12" s="92" t="s">
        <v>23</v>
      </c>
      <c r="E12" s="92"/>
      <c r="F12" s="92" t="s">
        <v>30</v>
      </c>
      <c r="G12" s="92"/>
      <c r="H12" s="92" t="s">
        <v>31</v>
      </c>
      <c r="I12" s="92"/>
      <c r="J12" s="92"/>
      <c r="K12" s="92"/>
      <c r="L12" s="92" t="s">
        <v>32</v>
      </c>
      <c r="M12" s="92"/>
      <c r="N12" s="92"/>
      <c r="O12" s="88" t="s">
        <v>33</v>
      </c>
      <c r="P12" s="90" t="s">
        <v>63</v>
      </c>
    </row>
    <row r="13" spans="1:18" s="51" customFormat="1" ht="24.75" thickBot="1" x14ac:dyDescent="0.25">
      <c r="A13" s="97"/>
      <c r="B13" s="94"/>
      <c r="C13" s="94"/>
      <c r="D13" s="73" t="s">
        <v>24</v>
      </c>
      <c r="E13" s="73" t="s">
        <v>25</v>
      </c>
      <c r="F13" s="73" t="s">
        <v>24</v>
      </c>
      <c r="G13" s="73" t="s">
        <v>25</v>
      </c>
      <c r="H13" s="73" t="s">
        <v>24</v>
      </c>
      <c r="I13" s="73" t="s">
        <v>25</v>
      </c>
      <c r="J13" s="73" t="s">
        <v>34</v>
      </c>
      <c r="K13" s="73" t="s">
        <v>35</v>
      </c>
      <c r="L13" s="73" t="s">
        <v>24</v>
      </c>
      <c r="M13" s="73" t="s">
        <v>25</v>
      </c>
      <c r="N13" s="73" t="s">
        <v>64</v>
      </c>
      <c r="O13" s="89"/>
      <c r="P13" s="91"/>
    </row>
    <row r="14" spans="1:18" s="27" customFormat="1" ht="60.75" customHeight="1" x14ac:dyDescent="0.2">
      <c r="A14" s="52" t="s">
        <v>41</v>
      </c>
      <c r="B14" s="35" t="s">
        <v>39</v>
      </c>
      <c r="C14" s="53"/>
      <c r="D14" s="53"/>
      <c r="E14" s="53"/>
      <c r="F14" s="54">
        <v>1599608</v>
      </c>
      <c r="G14" s="54">
        <f>G15+G16+G17+G18+G19+G20+G21</f>
        <v>1620178.9714285713</v>
      </c>
      <c r="H14" s="54">
        <f>H15+H16+H17+H20+H21+H18+H19</f>
        <v>370998.57142857136</v>
      </c>
      <c r="I14" s="54">
        <f>I15+I16+I17+I20+I21+I18+I19</f>
        <v>391569.97142857139</v>
      </c>
      <c r="J14" s="54">
        <f>I14-H14</f>
        <v>20571.400000000023</v>
      </c>
      <c r="K14" s="54" t="s">
        <v>50</v>
      </c>
      <c r="L14" s="55">
        <v>1228609</v>
      </c>
      <c r="M14" s="55">
        <f>L14</f>
        <v>1228609</v>
      </c>
      <c r="N14" s="56"/>
      <c r="O14" s="35"/>
      <c r="P14" s="57"/>
      <c r="R14" s="30"/>
    </row>
    <row r="15" spans="1:18" s="38" customFormat="1" ht="24.75" customHeight="1" x14ac:dyDescent="0.2">
      <c r="A15" s="32" t="s">
        <v>53</v>
      </c>
      <c r="B15" s="33" t="s">
        <v>62</v>
      </c>
      <c r="C15" s="37" t="s">
        <v>45</v>
      </c>
      <c r="D15" s="39">
        <v>7966</v>
      </c>
      <c r="E15" s="39">
        <v>7966</v>
      </c>
      <c r="F15" s="39">
        <f>1276538/1.12</f>
        <v>1139766.0714285714</v>
      </c>
      <c r="G15" s="39">
        <f>F15</f>
        <v>1139766.0714285714</v>
      </c>
      <c r="H15" s="40"/>
      <c r="I15" s="40"/>
      <c r="J15" s="40">
        <f>I15-H15</f>
        <v>0</v>
      </c>
      <c r="K15" s="37"/>
      <c r="L15" s="41">
        <f>F15</f>
        <v>1139766.0714285714</v>
      </c>
      <c r="M15" s="41">
        <f>L15</f>
        <v>1139766.0714285714</v>
      </c>
      <c r="N15" s="40"/>
      <c r="O15" s="42"/>
      <c r="P15" s="43"/>
      <c r="R15" s="44"/>
    </row>
    <row r="16" spans="1:18" s="38" customFormat="1" ht="27.75" customHeight="1" x14ac:dyDescent="0.2">
      <c r="A16" s="32" t="s">
        <v>54</v>
      </c>
      <c r="B16" s="33" t="s">
        <v>74</v>
      </c>
      <c r="C16" s="37"/>
      <c r="D16" s="39"/>
      <c r="E16" s="39"/>
      <c r="F16" s="39">
        <v>3125</v>
      </c>
      <c r="G16" s="39">
        <v>10000</v>
      </c>
      <c r="H16" s="39">
        <v>3125</v>
      </c>
      <c r="I16" s="39">
        <v>10000</v>
      </c>
      <c r="J16" s="40">
        <f t="shared" ref="J16:J21" si="0">I16-H16</f>
        <v>6875</v>
      </c>
      <c r="K16" s="37"/>
      <c r="L16" s="41"/>
      <c r="M16" s="41"/>
      <c r="N16" s="40"/>
      <c r="O16" s="42"/>
      <c r="P16" s="43"/>
      <c r="R16" s="44"/>
    </row>
    <row r="17" spans="1:18" s="38" customFormat="1" ht="25.5" customHeight="1" x14ac:dyDescent="0.2">
      <c r="A17" s="32" t="s">
        <v>55</v>
      </c>
      <c r="B17" s="33" t="s">
        <v>75</v>
      </c>
      <c r="C17" s="37"/>
      <c r="D17" s="39"/>
      <c r="E17" s="39"/>
      <c r="F17" s="39">
        <v>3303.6</v>
      </c>
      <c r="G17" s="39">
        <f>10080/1.12</f>
        <v>9000</v>
      </c>
      <c r="H17" s="39">
        <v>3303.6</v>
      </c>
      <c r="I17" s="39">
        <f>10080/1.12</f>
        <v>9000</v>
      </c>
      <c r="J17" s="40">
        <f t="shared" si="0"/>
        <v>5696.4</v>
      </c>
      <c r="K17" s="37"/>
      <c r="L17" s="41"/>
      <c r="M17" s="41"/>
      <c r="N17" s="40"/>
      <c r="O17" s="42"/>
      <c r="P17" s="43"/>
      <c r="R17" s="44"/>
    </row>
    <row r="18" spans="1:18" s="38" customFormat="1" ht="27" customHeight="1" x14ac:dyDescent="0.2">
      <c r="A18" s="32" t="s">
        <v>56</v>
      </c>
      <c r="B18" s="33" t="s">
        <v>76</v>
      </c>
      <c r="C18" s="37"/>
      <c r="D18" s="39"/>
      <c r="E18" s="39"/>
      <c r="F18" s="39"/>
      <c r="G18" s="39">
        <v>2000</v>
      </c>
      <c r="H18" s="39"/>
      <c r="I18" s="39">
        <v>2000</v>
      </c>
      <c r="J18" s="40">
        <f t="shared" si="0"/>
        <v>2000</v>
      </c>
      <c r="K18" s="37"/>
      <c r="L18" s="41"/>
      <c r="M18" s="41"/>
      <c r="N18" s="40"/>
      <c r="O18" s="42"/>
      <c r="P18" s="43"/>
      <c r="R18" s="44"/>
    </row>
    <row r="19" spans="1:18" s="38" customFormat="1" ht="25.5" customHeight="1" x14ac:dyDescent="0.2">
      <c r="A19" s="32" t="s">
        <v>71</v>
      </c>
      <c r="B19" s="33" t="s">
        <v>77</v>
      </c>
      <c r="C19" s="37"/>
      <c r="D19" s="39"/>
      <c r="E19" s="39"/>
      <c r="F19" s="39"/>
      <c r="G19" s="39">
        <v>6000</v>
      </c>
      <c r="H19" s="39"/>
      <c r="I19" s="39">
        <v>6000</v>
      </c>
      <c r="J19" s="40">
        <f t="shared" si="0"/>
        <v>6000</v>
      </c>
      <c r="K19" s="37"/>
      <c r="L19" s="41"/>
      <c r="M19" s="41"/>
      <c r="N19" s="40"/>
      <c r="O19" s="42"/>
      <c r="P19" s="43"/>
      <c r="R19" s="44"/>
    </row>
    <row r="20" spans="1:18" s="38" customFormat="1" ht="24" customHeight="1" x14ac:dyDescent="0.2">
      <c r="A20" s="32" t="s">
        <v>72</v>
      </c>
      <c r="B20" s="33" t="s">
        <v>61</v>
      </c>
      <c r="C20" s="37"/>
      <c r="D20" s="39"/>
      <c r="E20" s="39"/>
      <c r="F20" s="39">
        <v>452989.2</v>
      </c>
      <c r="G20" s="39">
        <v>452989.2</v>
      </c>
      <c r="H20" s="39">
        <f>452989.2-L20</f>
        <v>364146.27142857137</v>
      </c>
      <c r="I20" s="39">
        <f>452989.2-M20</f>
        <v>364146.27142857137</v>
      </c>
      <c r="J20" s="40">
        <f t="shared" si="0"/>
        <v>0</v>
      </c>
      <c r="K20" s="37"/>
      <c r="L20" s="41">
        <f>L14-L15</f>
        <v>88842.928571428638</v>
      </c>
      <c r="M20" s="41">
        <f>M14-M15</f>
        <v>88842.928571428638</v>
      </c>
      <c r="N20" s="40"/>
      <c r="O20" s="42"/>
      <c r="P20" s="43"/>
      <c r="R20" s="44"/>
    </row>
    <row r="21" spans="1:18" s="38" customFormat="1" ht="25.5" customHeight="1" x14ac:dyDescent="0.2">
      <c r="A21" s="32" t="s">
        <v>73</v>
      </c>
      <c r="B21" s="33" t="s">
        <v>57</v>
      </c>
      <c r="C21" s="37"/>
      <c r="D21" s="39"/>
      <c r="E21" s="39"/>
      <c r="F21" s="39">
        <v>423.7</v>
      </c>
      <c r="G21" s="39">
        <f>F21</f>
        <v>423.7</v>
      </c>
      <c r="H21" s="39">
        <v>423.7</v>
      </c>
      <c r="I21" s="39">
        <f>H21</f>
        <v>423.7</v>
      </c>
      <c r="J21" s="40">
        <f t="shared" si="0"/>
        <v>0</v>
      </c>
      <c r="K21" s="37"/>
      <c r="L21" s="41"/>
      <c r="M21" s="41"/>
      <c r="N21" s="40"/>
      <c r="O21" s="42"/>
      <c r="P21" s="43"/>
      <c r="R21" s="44"/>
    </row>
    <row r="22" spans="1:18" s="27" customFormat="1" ht="24" customHeight="1" x14ac:dyDescent="0.2">
      <c r="A22" s="66" t="s">
        <v>40</v>
      </c>
      <c r="B22" s="65" t="s">
        <v>42</v>
      </c>
      <c r="C22" s="64" t="s">
        <v>46</v>
      </c>
      <c r="D22" s="64">
        <v>1</v>
      </c>
      <c r="E22" s="64">
        <f>D22</f>
        <v>1</v>
      </c>
      <c r="F22" s="61">
        <v>28304</v>
      </c>
      <c r="G22" s="63">
        <f>F22</f>
        <v>28304</v>
      </c>
      <c r="H22" s="62">
        <f>F22</f>
        <v>28304</v>
      </c>
      <c r="I22" s="63">
        <f>H22</f>
        <v>28304</v>
      </c>
      <c r="J22" s="63">
        <f t="shared" ref="J22" si="1">I22-H22</f>
        <v>0</v>
      </c>
      <c r="K22" s="64"/>
      <c r="L22" s="60"/>
      <c r="M22" s="60"/>
      <c r="N22" s="60"/>
      <c r="O22" s="60"/>
      <c r="P22" s="67"/>
    </row>
    <row r="23" spans="1:18" s="27" customFormat="1" ht="24.75" customHeight="1" x14ac:dyDescent="0.2">
      <c r="A23" s="66" t="s">
        <v>43</v>
      </c>
      <c r="B23" s="36" t="s">
        <v>44</v>
      </c>
      <c r="C23" s="64" t="s">
        <v>46</v>
      </c>
      <c r="D23" s="64">
        <v>13</v>
      </c>
      <c r="E23" s="64">
        <f>D23</f>
        <v>13</v>
      </c>
      <c r="F23" s="61">
        <f>F24+F25</f>
        <v>1062.3</v>
      </c>
      <c r="G23" s="61">
        <f t="shared" ref="G23:J23" si="2">G24+G25</f>
        <v>990.2</v>
      </c>
      <c r="H23" s="61">
        <f t="shared" si="2"/>
        <v>1062.3</v>
      </c>
      <c r="I23" s="61">
        <f t="shared" si="2"/>
        <v>990.2</v>
      </c>
      <c r="J23" s="61">
        <f t="shared" si="2"/>
        <v>-72.099999999999966</v>
      </c>
      <c r="K23" s="61" t="s">
        <v>50</v>
      </c>
      <c r="L23" s="60"/>
      <c r="M23" s="60"/>
      <c r="N23" s="60"/>
      <c r="O23" s="60"/>
      <c r="P23" s="67"/>
      <c r="R23" s="30"/>
    </row>
    <row r="24" spans="1:18" s="38" customFormat="1" ht="11.25" x14ac:dyDescent="0.2">
      <c r="A24" s="68" t="s">
        <v>69</v>
      </c>
      <c r="B24" s="33" t="s">
        <v>58</v>
      </c>
      <c r="C24" s="37" t="s">
        <v>46</v>
      </c>
      <c r="D24" s="37">
        <v>10</v>
      </c>
      <c r="E24" s="37">
        <f>D24</f>
        <v>10</v>
      </c>
      <c r="F24" s="39">
        <v>880</v>
      </c>
      <c r="G24" s="39">
        <v>825.2</v>
      </c>
      <c r="H24" s="41">
        <f>F24</f>
        <v>880</v>
      </c>
      <c r="I24" s="40">
        <f>G24</f>
        <v>825.2</v>
      </c>
      <c r="J24" s="40">
        <f>I24-H24</f>
        <v>-54.799999999999955</v>
      </c>
      <c r="K24" s="39"/>
      <c r="L24" s="42"/>
      <c r="M24" s="42"/>
      <c r="N24" s="42"/>
      <c r="O24" s="42"/>
      <c r="P24" s="43"/>
      <c r="R24" s="44"/>
    </row>
    <row r="25" spans="1:18" s="38" customFormat="1" ht="16.5" customHeight="1" thickBot="1" x14ac:dyDescent="0.25">
      <c r="A25" s="74" t="s">
        <v>70</v>
      </c>
      <c r="B25" s="34" t="s">
        <v>59</v>
      </c>
      <c r="C25" s="45" t="s">
        <v>46</v>
      </c>
      <c r="D25" s="45">
        <v>2</v>
      </c>
      <c r="E25" s="45">
        <f t="shared" ref="E25" si="3">D25</f>
        <v>2</v>
      </c>
      <c r="F25" s="46">
        <v>182.3</v>
      </c>
      <c r="G25" s="46">
        <f>82.5*2</f>
        <v>165</v>
      </c>
      <c r="H25" s="47">
        <f t="shared" ref="H25" si="4">F25</f>
        <v>182.3</v>
      </c>
      <c r="I25" s="48">
        <f t="shared" ref="I25" si="5">G25</f>
        <v>165</v>
      </c>
      <c r="J25" s="48">
        <f t="shared" ref="J25" si="6">I25-H25</f>
        <v>-17.300000000000011</v>
      </c>
      <c r="K25" s="46"/>
      <c r="L25" s="49"/>
      <c r="M25" s="49"/>
      <c r="N25" s="49"/>
      <c r="O25" s="49"/>
      <c r="P25" s="50"/>
      <c r="R25" s="44"/>
    </row>
    <row r="26" spans="1:18" s="27" customFormat="1" ht="15.75" customHeight="1" thickBot="1" x14ac:dyDescent="0.25">
      <c r="A26" s="69"/>
      <c r="B26" s="70" t="s">
        <v>47</v>
      </c>
      <c r="C26" s="70"/>
      <c r="D26" s="70"/>
      <c r="E26" s="70"/>
      <c r="F26" s="71">
        <f>F14+F22+F23</f>
        <v>1628974.3</v>
      </c>
      <c r="G26" s="71">
        <f>G14+G22+G23</f>
        <v>1649473.1714285712</v>
      </c>
      <c r="H26" s="71">
        <f>H14+H22+H23</f>
        <v>400364.87142857135</v>
      </c>
      <c r="I26" s="71">
        <f>I14+I22+I23</f>
        <v>420864.1714285714</v>
      </c>
      <c r="J26" s="71">
        <f>J14+J22+J23</f>
        <v>20499.300000000025</v>
      </c>
      <c r="K26" s="71"/>
      <c r="L26" s="71">
        <f>L14+L22+L23</f>
        <v>1228609</v>
      </c>
      <c r="M26" s="71">
        <f>M14+M22+M23</f>
        <v>1228609</v>
      </c>
      <c r="N26" s="71">
        <f>SUM(N15:N23)</f>
        <v>0</v>
      </c>
      <c r="O26" s="70"/>
      <c r="P26" s="72"/>
      <c r="R26" s="30"/>
    </row>
    <row r="27" spans="1:18" s="27" customFormat="1" ht="15.75" customHeight="1" x14ac:dyDescent="0.2">
      <c r="A27" s="101"/>
      <c r="B27" s="102"/>
      <c r="C27" s="102"/>
      <c r="D27" s="102"/>
      <c r="E27" s="102"/>
      <c r="F27" s="103"/>
      <c r="G27" s="103"/>
      <c r="H27" s="103"/>
      <c r="I27" s="103"/>
      <c r="J27" s="103"/>
      <c r="K27" s="103"/>
      <c r="L27" s="103"/>
      <c r="M27" s="103"/>
      <c r="N27" s="103"/>
      <c r="O27" s="102"/>
      <c r="P27" s="102"/>
      <c r="R27" s="30"/>
    </row>
    <row r="28" spans="1:18" ht="15.75" customHeight="1" x14ac:dyDescent="0.25">
      <c r="A28" s="76" t="s">
        <v>60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8" x14ac:dyDescent="0.25">
      <c r="A29" s="59"/>
      <c r="G29" s="29"/>
    </row>
    <row r="30" spans="1:18" x14ac:dyDescent="0.25">
      <c r="F30" s="29"/>
      <c r="G30" s="29"/>
      <c r="I30" s="29"/>
    </row>
    <row r="31" spans="1:18" x14ac:dyDescent="0.25">
      <c r="B31" s="29"/>
      <c r="F31" s="29"/>
      <c r="I31" s="29"/>
    </row>
    <row r="32" spans="1:18" x14ac:dyDescent="0.25">
      <c r="B32" s="29"/>
      <c r="F32" s="29"/>
    </row>
    <row r="34" spans="7:12" x14ac:dyDescent="0.25">
      <c r="G34" s="29"/>
      <c r="L34" s="29"/>
    </row>
  </sheetData>
  <mergeCells count="15">
    <mergeCell ref="A9:P9"/>
    <mergeCell ref="A7:P7"/>
    <mergeCell ref="A8:P8"/>
    <mergeCell ref="A10:L10"/>
    <mergeCell ref="B11:P11"/>
    <mergeCell ref="O12:O13"/>
    <mergeCell ref="P12:P13"/>
    <mergeCell ref="H12:K12"/>
    <mergeCell ref="L12:N12"/>
    <mergeCell ref="A28:N28"/>
    <mergeCell ref="C12:C13"/>
    <mergeCell ref="B12:B13"/>
    <mergeCell ref="A11:A13"/>
    <mergeCell ref="D12:E12"/>
    <mergeCell ref="F12:G12"/>
  </mergeCells>
  <pageMargins left="0" right="0" top="0" bottom="0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 ИП 2 полугодие 2019г</vt:lpstr>
      <vt:lpstr>2 пол 2019г исп ИП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2019-12-13T06:17:54Z</dcterms:modified>
</cp:coreProperties>
</file>